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r No 1" sheetId="1" r:id="rId1"/>
    <sheet name="Ör No 2" sheetId="2" r:id="rId2"/>
  </sheets>
  <definedNames>
    <definedName name="_xlfn.DAYS" hidden="1">#NAME?</definedName>
    <definedName name="_xlnm.Print_Area" localSheetId="1">'Ör No 2'!$A$1:$H$25</definedName>
  </definedNames>
  <calcPr fullCalcOnLoad="1"/>
</workbook>
</file>

<file path=xl/sharedStrings.xml><?xml version="1.0" encoding="utf-8"?>
<sst xmlns="http://schemas.openxmlformats.org/spreadsheetml/2006/main" count="90" uniqueCount="70">
  <si>
    <t>Sıra No</t>
  </si>
  <si>
    <t>Millî Eğitim Bakanlığı
Mesleki Ve Teknik Eğitim Genel Müdürlüğü 
İle
Yenilik Ve Eğitim Teknolojileri Genel Müdürlüğü
Arasında İş Birliği Protokolü Kapsamında Etkileşimli Tahta Onarım İşi</t>
  </si>
  <si>
    <t>Millî Eğitim Bakanlığı
Mesleki Ve Teknik Eğitim Genel Müdürlüğü İle Yenilik Ve Eğitim Teknolojileri Genel Müdürlüğü
Arasında İş Birliği Protokolü Kapsamında Etkileşimli Tahta Onarım İşi</t>
  </si>
  <si>
    <t>1. İşlem</t>
  </si>
  <si>
    <t>2. İşlem</t>
  </si>
  <si>
    <t>3. İşlem</t>
  </si>
  <si>
    <t>Yedek Parça/Onarım Ücreti</t>
  </si>
  <si>
    <t>İşçilik Ücreti</t>
  </si>
  <si>
    <t>YAPILAN İŞLER LİSTESİ</t>
  </si>
  <si>
    <t>ET Seri Numarası</t>
  </si>
  <si>
    <t>ET Marka ve Faz Bilgisi</t>
  </si>
  <si>
    <t>Okul Adı</t>
  </si>
  <si>
    <t xml:space="preserve">Onarım Yapılan ET'nin Bulunduğu </t>
  </si>
  <si>
    <t>İlçe Adı</t>
  </si>
  <si>
    <t>* Gidilen her okul için aynı tarihte tek sefer ödenir</t>
  </si>
  <si>
    <t xml:space="preserve">Yol </t>
  </si>
  <si>
    <t>Defne</t>
  </si>
  <si>
    <t>Selim Nevzat Şahin Anadolu Lisesi</t>
  </si>
  <si>
    <t>Vestel/Faz1</t>
  </si>
  <si>
    <t>Yapılan İşlem</t>
  </si>
  <si>
    <t>Güç Kartı Onarımı</t>
  </si>
  <si>
    <t>USB Giriş Kartı Onarımı (Sadece Faz2)</t>
  </si>
  <si>
    <t>BİOS, Sistem Yükleme ve Yazılımsal Sorunlar</t>
  </si>
  <si>
    <t>Vestel/Faz2</t>
  </si>
  <si>
    <t>27………………….
(16 haneli)</t>
  </si>
  <si>
    <t>Antakya</t>
  </si>
  <si>
    <t>Antakya Ortaokulu</t>
  </si>
  <si>
    <t>Dokunmatik seti değişimi</t>
  </si>
  <si>
    <r>
      <t>İşçilik Ücreti
*</t>
    </r>
    <r>
      <rPr>
        <sz val="10"/>
        <color indexed="8"/>
        <rFont val="Arial"/>
        <family val="2"/>
      </rPr>
      <t>Bk. Yedek parça ve İşçilik ücretleri Açıklama:6</t>
    </r>
  </si>
  <si>
    <t>Toplam Hakediş Tutarı</t>
  </si>
  <si>
    <t>Hak Ediş Dönemi :</t>
  </si>
  <si>
    <t>NOT: Destek Noktası tarafından doldurularak ildeki kontrol komisyonuna teslim edilecektir.</t>
  </si>
  <si>
    <t>83………………….
(16 haneli)</t>
  </si>
  <si>
    <t>Yayladağı</t>
  </si>
  <si>
    <t>Atatürk Ortaokulu</t>
  </si>
  <si>
    <t xml:space="preserve">Destek Noktası Okul Adı : </t>
  </si>
  <si>
    <t>Atölye/Bölüm Şefi</t>
  </si>
  <si>
    <t>Okul Müdürü Adı Soyadı</t>
  </si>
  <si>
    <t>İmza Mühür</t>
  </si>
  <si>
    <t>İmza</t>
  </si>
  <si>
    <t xml:space="preserve">Sayfa No : 
Hakediş No : </t>
  </si>
  <si>
    <t>27………………….
Aynı okulda başka bir ET</t>
  </si>
  <si>
    <t>Nizamettin Özkan İlkokulu</t>
  </si>
  <si>
    <t>Giriş/Çıkış Kartı Onarımı</t>
  </si>
  <si>
    <t>Destek Noktası Adı</t>
  </si>
  <si>
    <t>Antakya / Erol Bilecİk Mesleki ve Teknik Anadolu Lisesi</t>
  </si>
  <si>
    <t>İskenderun / İskenderun Mesleki ve Teknik Anadolu Lisesi</t>
  </si>
  <si>
    <t>Yol Ücreti</t>
  </si>
  <si>
    <t>Toplam</t>
  </si>
  <si>
    <t xml:space="preserve">Toplam </t>
  </si>
  <si>
    <t>Kesinti</t>
  </si>
  <si>
    <t>Ceza Tutarı</t>
  </si>
  <si>
    <t>Arıza Kapanış
Tarihi</t>
  </si>
  <si>
    <t>Arıza Açılış
Tarihi</t>
  </si>
  <si>
    <t>Ceza</t>
  </si>
  <si>
    <t>Kontrol Komisyonu Başkanı</t>
  </si>
  <si>
    <t>Üye</t>
  </si>
  <si>
    <t>Yedek Parça/ Onarım Ücreti</t>
  </si>
  <si>
    <t>Yedek Parça/ OnarımÜcreti</t>
  </si>
  <si>
    <t>USB Giriş Kartı onarımı</t>
  </si>
  <si>
    <t>NOT: İl kontrol komisyonu tarafından doldurulacaktır.</t>
  </si>
  <si>
    <t>7 ve 8 numaralı satırlarda bulunan örnekler aynı gün içerisinde farklı okullara gidilmesi durumu için yazılmıştır.</t>
  </si>
  <si>
    <t>9 ve 10 numaralı satırlarda bulunan örnekler aynı gün ve aynı okul içerisindeki müdahale durumu için yazılmıştır.</t>
  </si>
  <si>
    <t>İşletme İdari Giderler Payı (%17)</t>
  </si>
  <si>
    <t>Toplam Tutar</t>
  </si>
  <si>
    <t xml:space="preserve"> 01.01.2022 - 31.01.2022</t>
  </si>
  <si>
    <t>İşletme İdari Giderler Payı %17</t>
  </si>
  <si>
    <t>TOPLAM</t>
  </si>
  <si>
    <t>TOPLAM ÖDENEK TUTARI</t>
  </si>
  <si>
    <t>ÖDENEK İCMALİ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</si>
</sst>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00000"/>
    <numFmt numFmtId="197" formatCode="00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[$¥€-2]\ #,##0.00_);[Red]\([$€-2]\ #,##0.00\)"/>
    <numFmt numFmtId="202" formatCode="#,##0\ &quot;₺&quot;"/>
    <numFmt numFmtId="203" formatCode="#,##0.00\ &quot;₺&quot;"/>
    <numFmt numFmtId="204" formatCode="#,##0.00\ _₺"/>
    <numFmt numFmtId="205" formatCode="[$-41F]d\ mmmm\ yyyy\ dddd"/>
    <numFmt numFmtId="206" formatCode="dd/mm/yyyy;@"/>
    <numFmt numFmtId="207" formatCode="&quot;₺&quot;#,##0.00"/>
    <numFmt numFmtId="208" formatCode="_-[$₺-41F]* #,##0.00_-;\-[$₺-41F]* #,##0.00_-;_-[$₺-41F]* &quot;-&quot;??_-;_-@_-"/>
    <numFmt numFmtId="209" formatCode="&quot;₺&quot;#,##0"/>
    <numFmt numFmtId="210" formatCode="&quot;₺&quot;#,##0.000"/>
    <numFmt numFmtId="211" formatCode="#,##0.000"/>
    <numFmt numFmtId="212" formatCode="mmm/yyyy"/>
    <numFmt numFmtId="213" formatCode="#,##0.00_ ;[Red]\-#,##0.00\ 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20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3" fontId="4" fillId="0" borderId="26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203" fontId="4" fillId="0" borderId="15" xfId="0" applyNumberFormat="1" applyFont="1" applyBorder="1" applyAlignment="1">
      <alignment/>
    </xf>
    <xf numFmtId="203" fontId="4" fillId="0" borderId="2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20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4" fillId="0" borderId="14" xfId="0" applyNumberFormat="1" applyFont="1" applyBorder="1" applyAlignment="1">
      <alignment/>
    </xf>
    <xf numFmtId="3" fontId="4" fillId="0" borderId="2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3" fontId="9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4" fontId="0" fillId="33" borderId="11" xfId="0" applyNumberFormat="1" applyFont="1" applyFill="1" applyBorder="1" applyAlignment="1">
      <alignment horizontal="center" vertical="center"/>
    </xf>
    <xf numFmtId="14" fontId="0" fillId="33" borderId="27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03" fontId="0" fillId="33" borderId="14" xfId="0" applyNumberFormat="1" applyFont="1" applyFill="1" applyBorder="1" applyAlignment="1">
      <alignment horizontal="center" vertical="center"/>
    </xf>
    <xf numFmtId="203" fontId="0" fillId="33" borderId="19" xfId="0" applyNumberFormat="1" applyFont="1" applyFill="1" applyBorder="1" applyAlignment="1">
      <alignment horizontal="center" vertical="center" wrapText="1"/>
    </xf>
    <xf numFmtId="203" fontId="0" fillId="33" borderId="15" xfId="0" applyNumberFormat="1" applyFont="1" applyFill="1" applyBorder="1" applyAlignment="1">
      <alignment vertical="center" wrapText="1"/>
    </xf>
    <xf numFmtId="8" fontId="0" fillId="33" borderId="14" xfId="0" applyNumberFormat="1" applyFont="1" applyFill="1" applyBorder="1" applyAlignment="1">
      <alignment horizontal="center" vertical="center"/>
    </xf>
    <xf numFmtId="8" fontId="0" fillId="33" borderId="26" xfId="0" applyNumberFormat="1" applyFont="1" applyFill="1" applyBorder="1" applyAlignment="1">
      <alignment horizontal="center" vertical="center"/>
    </xf>
    <xf numFmtId="203" fontId="0" fillId="33" borderId="15" xfId="0" applyNumberFormat="1" applyFont="1" applyFill="1" applyBorder="1" applyAlignment="1">
      <alignment vertical="center"/>
    </xf>
    <xf numFmtId="8" fontId="0" fillId="33" borderId="15" xfId="0" applyNumberFormat="1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14" fontId="0" fillId="34" borderId="27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03" fontId="0" fillId="34" borderId="14" xfId="0" applyNumberFormat="1" applyFont="1" applyFill="1" applyBorder="1" applyAlignment="1">
      <alignment horizontal="center" vertical="center"/>
    </xf>
    <xf numFmtId="203" fontId="0" fillId="34" borderId="19" xfId="0" applyNumberFormat="1" applyFont="1" applyFill="1" applyBorder="1" applyAlignment="1">
      <alignment horizontal="center" vertical="center" wrapText="1"/>
    </xf>
    <xf numFmtId="203" fontId="0" fillId="34" borderId="15" xfId="0" applyNumberFormat="1" applyFont="1" applyFill="1" applyBorder="1" applyAlignment="1">
      <alignment vertical="center" wrapText="1"/>
    </xf>
    <xf numFmtId="8" fontId="0" fillId="34" borderId="14" xfId="0" applyNumberFormat="1" applyFont="1" applyFill="1" applyBorder="1" applyAlignment="1">
      <alignment horizontal="center" vertical="center"/>
    </xf>
    <xf numFmtId="8" fontId="0" fillId="34" borderId="26" xfId="0" applyNumberFormat="1" applyFont="1" applyFill="1" applyBorder="1" applyAlignment="1">
      <alignment horizontal="center" vertical="center"/>
    </xf>
    <xf numFmtId="203" fontId="0" fillId="34" borderId="15" xfId="0" applyNumberFormat="1" applyFont="1" applyFill="1" applyBorder="1" applyAlignment="1">
      <alignment vertical="center"/>
    </xf>
    <xf numFmtId="8" fontId="0" fillId="34" borderId="15" xfId="0" applyNumberFormat="1" applyFont="1" applyFill="1" applyBorder="1" applyAlignment="1">
      <alignment horizontal="center" vertical="center"/>
    </xf>
    <xf numFmtId="203" fontId="0" fillId="34" borderId="25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07" fontId="0" fillId="0" borderId="14" xfId="0" applyNumberForma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8" fontId="0" fillId="0" borderId="21" xfId="0" applyNumberFormat="1" applyFont="1" applyBorder="1" applyAlignment="1">
      <alignment horizontal="center" vertical="center"/>
    </xf>
    <xf numFmtId="8" fontId="0" fillId="0" borderId="22" xfId="0" applyNumberFormat="1" applyFont="1" applyBorder="1" applyAlignment="1">
      <alignment horizontal="center" vertical="center"/>
    </xf>
    <xf numFmtId="3" fontId="4" fillId="35" borderId="20" xfId="0" applyNumberFormat="1" applyFont="1" applyFill="1" applyBorder="1" applyAlignment="1">
      <alignment/>
    </xf>
    <xf numFmtId="14" fontId="4" fillId="0" borderId="28" xfId="0" applyNumberFormat="1" applyFont="1" applyBorder="1" applyAlignment="1">
      <alignment/>
    </xf>
    <xf numFmtId="14" fontId="4" fillId="0" borderId="29" xfId="0" applyNumberFormat="1" applyFont="1" applyBorder="1" applyAlignment="1">
      <alignment/>
    </xf>
    <xf numFmtId="14" fontId="0" fillId="15" borderId="11" xfId="0" applyNumberFormat="1" applyFont="1" applyFill="1" applyBorder="1" applyAlignment="1">
      <alignment horizontal="center" vertical="center"/>
    </xf>
    <xf numFmtId="14" fontId="0" fillId="15" borderId="27" xfId="0" applyNumberFormat="1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203" fontId="0" fillId="15" borderId="14" xfId="0" applyNumberFormat="1" applyFont="1" applyFill="1" applyBorder="1" applyAlignment="1">
      <alignment horizontal="center" vertical="center"/>
    </xf>
    <xf numFmtId="203" fontId="0" fillId="15" borderId="19" xfId="0" applyNumberFormat="1" applyFont="1" applyFill="1" applyBorder="1" applyAlignment="1">
      <alignment horizontal="center" vertical="center" wrapText="1"/>
    </xf>
    <xf numFmtId="203" fontId="0" fillId="15" borderId="11" xfId="0" applyNumberFormat="1" applyFont="1" applyFill="1" applyBorder="1" applyAlignment="1">
      <alignment vertical="center"/>
    </xf>
    <xf numFmtId="8" fontId="0" fillId="15" borderId="14" xfId="0" applyNumberFormat="1" applyFont="1" applyFill="1" applyBorder="1" applyAlignment="1">
      <alignment horizontal="center" vertical="center"/>
    </xf>
    <xf numFmtId="8" fontId="0" fillId="15" borderId="26" xfId="0" applyNumberFormat="1" applyFont="1" applyFill="1" applyBorder="1" applyAlignment="1">
      <alignment horizontal="center" vertical="center"/>
    </xf>
    <xf numFmtId="203" fontId="0" fillId="15" borderId="30" xfId="0" applyNumberFormat="1" applyFont="1" applyFill="1" applyBorder="1" applyAlignment="1">
      <alignment vertical="center" wrapText="1"/>
    </xf>
    <xf numFmtId="8" fontId="0" fillId="15" borderId="15" xfId="0" applyNumberFormat="1" applyFont="1" applyFill="1" applyBorder="1" applyAlignment="1">
      <alignment horizontal="center" vertical="center"/>
    </xf>
    <xf numFmtId="8" fontId="0" fillId="0" borderId="15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vertical="center" wrapText="1"/>
    </xf>
    <xf numFmtId="207" fontId="0" fillId="0" borderId="32" xfId="0" applyNumberFormat="1" applyBorder="1" applyAlignment="1">
      <alignment vertical="center"/>
    </xf>
    <xf numFmtId="0" fontId="5" fillId="0" borderId="1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4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horizontal="center" vertical="center"/>
    </xf>
    <xf numFmtId="3" fontId="4" fillId="35" borderId="34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 horizontal="center" vertical="center"/>
    </xf>
    <xf numFmtId="8" fontId="0" fillId="0" borderId="35" xfId="0" applyNumberFormat="1" applyFont="1" applyBorder="1" applyAlignment="1">
      <alignment horizontal="center" vertical="center"/>
    </xf>
    <xf numFmtId="8" fontId="0" fillId="0" borderId="34" xfId="0" applyNumberFormat="1" applyFont="1" applyBorder="1" applyAlignment="1">
      <alignment horizontal="center" vertical="center"/>
    </xf>
    <xf numFmtId="8" fontId="0" fillId="0" borderId="28" xfId="0" applyNumberFormat="1" applyFont="1" applyBorder="1" applyAlignment="1">
      <alignment horizontal="center" vertical="center"/>
    </xf>
    <xf numFmtId="8" fontId="0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8" fontId="11" fillId="0" borderId="38" xfId="0" applyNumberFormat="1" applyFont="1" applyBorder="1" applyAlignment="1">
      <alignment horizontal="left" vertical="center"/>
    </xf>
    <xf numFmtId="8" fontId="11" fillId="0" borderId="39" xfId="0" applyNumberFormat="1" applyFont="1" applyBorder="1" applyAlignment="1">
      <alignment horizontal="left" vertical="center"/>
    </xf>
    <xf numFmtId="8" fontId="11" fillId="0" borderId="40" xfId="0" applyNumberFormat="1" applyFont="1" applyBorder="1" applyAlignment="1">
      <alignment horizontal="left" vertical="center"/>
    </xf>
    <xf numFmtId="8" fontId="11" fillId="0" borderId="41" xfId="0" applyNumberFormat="1" applyFont="1" applyBorder="1" applyAlignment="1">
      <alignment horizontal="left" vertical="center"/>
    </xf>
    <xf numFmtId="8" fontId="11" fillId="0" borderId="42" xfId="0" applyNumberFormat="1" applyFont="1" applyBorder="1" applyAlignment="1">
      <alignment horizontal="left" vertical="center"/>
    </xf>
    <xf numFmtId="8" fontId="11" fillId="0" borderId="43" xfId="0" applyNumberFormat="1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3" fontId="52" fillId="0" borderId="45" xfId="0" applyNumberFormat="1" applyFont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left" vertical="center" wrapText="1"/>
    </xf>
    <xf numFmtId="3" fontId="0" fillId="0" borderId="52" xfId="0" applyNumberFormat="1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left" vertical="center" wrapText="1"/>
    </xf>
    <xf numFmtId="3" fontId="0" fillId="0" borderId="54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49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207" fontId="0" fillId="0" borderId="53" xfId="0" applyNumberForma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203" fontId="4" fillId="0" borderId="51" xfId="0" applyNumberFormat="1" applyFont="1" applyBorder="1" applyAlignment="1">
      <alignment horizontal="center" vertical="center"/>
    </xf>
    <xf numFmtId="207" fontId="0" fillId="0" borderId="10" xfId="0" applyNumberFormat="1" applyBorder="1" applyAlignment="1">
      <alignment vertical="center"/>
    </xf>
    <xf numFmtId="203" fontId="4" fillId="0" borderId="1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32" fillId="0" borderId="44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208" fontId="33" fillId="0" borderId="44" xfId="0" applyNumberFormat="1" applyFont="1" applyBorder="1" applyAlignment="1">
      <alignment horizontal="center" vertical="center"/>
    </xf>
    <xf numFmtId="208" fontId="33" fillId="0" borderId="13" xfId="0" applyNumberFormat="1" applyFont="1" applyBorder="1" applyAlignment="1">
      <alignment horizontal="center" vertical="center"/>
    </xf>
    <xf numFmtId="208" fontId="33" fillId="0" borderId="45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5649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59100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0"/>
          <a:ext cx="15649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59100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0"/>
          <a:ext cx="15649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59100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81600" y="0"/>
          <a:ext cx="3829050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0"/>
          <a:ext cx="15649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59100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25" y="0"/>
          <a:ext cx="15649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59100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43625" y="0"/>
          <a:ext cx="3505200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0"/>
          <a:ext cx="19478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488150" y="0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0"/>
          <a:ext cx="1947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488150" y="0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0"/>
          <a:ext cx="1947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9488150" y="0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181600" y="0"/>
          <a:ext cx="7153275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9525" y="0"/>
          <a:ext cx="19478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9488150" y="0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" y="0"/>
          <a:ext cx="1947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9488150" y="0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163050" y="0"/>
          <a:ext cx="4067175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2"/>
  <sheetViews>
    <sheetView showGridLines="0" tabSelected="1" view="pageBreakPreview" zoomScale="60" zoomScaleNormal="80" zoomScalePageLayoutView="70" workbookViewId="0" topLeftCell="A1">
      <selection activeCell="Q17" sqref="Q17"/>
    </sheetView>
  </sheetViews>
  <sheetFormatPr defaultColWidth="9.140625" defaultRowHeight="12.75"/>
  <cols>
    <col min="1" max="2" width="11.57421875" style="2" customWidth="1"/>
    <col min="3" max="3" width="12.140625" style="2" customWidth="1"/>
    <col min="4" max="4" width="39.00390625" style="5" customWidth="1"/>
    <col min="5" max="5" width="15.421875" style="2" customWidth="1"/>
    <col min="6" max="6" width="22.57421875" style="2" customWidth="1"/>
    <col min="7" max="7" width="22.7109375" style="2" customWidth="1"/>
    <col min="8" max="9" width="13.57421875" style="6" customWidth="1"/>
    <col min="10" max="10" width="22.7109375" style="6" customWidth="1"/>
    <col min="11" max="12" width="13.57421875" style="2" customWidth="1"/>
    <col min="13" max="13" width="22.7109375" style="2" customWidth="1"/>
    <col min="14" max="15" width="13.57421875" style="2" customWidth="1"/>
    <col min="16" max="17" width="15.140625" style="2" customWidth="1"/>
    <col min="18" max="18" width="13.421875" style="6" customWidth="1"/>
    <col min="19" max="19" width="8.140625" style="2" bestFit="1" customWidth="1"/>
    <col min="20" max="16384" width="9.140625" style="2" customWidth="1"/>
  </cols>
  <sheetData>
    <row r="1" spans="1:20" ht="53.25" customHeight="1" thickBot="1">
      <c r="A1" s="137" t="s">
        <v>2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  <c r="S1" s="13"/>
      <c r="T1" s="13"/>
    </row>
    <row r="2" spans="1:20" ht="24" customHeight="1" thickBot="1">
      <c r="A2" s="137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5"/>
      <c r="S2" s="13"/>
      <c r="T2" s="13"/>
    </row>
    <row r="3" spans="1:20" s="3" customFormat="1" ht="28.5" customHeight="1" thickBot="1">
      <c r="A3" s="146" t="s">
        <v>30</v>
      </c>
      <c r="B3" s="147"/>
      <c r="C3" s="147"/>
      <c r="D3" s="35" t="s">
        <v>65</v>
      </c>
      <c r="E3" s="35"/>
      <c r="F3" s="35"/>
      <c r="G3" s="35"/>
      <c r="H3" s="35"/>
      <c r="I3" s="35"/>
      <c r="J3" s="35"/>
      <c r="K3" s="144" t="s">
        <v>35</v>
      </c>
      <c r="L3" s="144"/>
      <c r="M3" s="144"/>
      <c r="N3" s="148" t="s">
        <v>45</v>
      </c>
      <c r="O3" s="148"/>
      <c r="P3" s="148"/>
      <c r="Q3" s="148"/>
      <c r="R3" s="149"/>
      <c r="S3" s="14"/>
      <c r="T3" s="14"/>
    </row>
    <row r="4" spans="1:20" s="3" customFormat="1" ht="13.5" thickBot="1">
      <c r="A4" s="36"/>
      <c r="B4" s="34"/>
      <c r="C4" s="153" t="s">
        <v>12</v>
      </c>
      <c r="D4" s="153"/>
      <c r="E4" s="154"/>
      <c r="F4" s="155"/>
      <c r="G4" s="141" t="s">
        <v>3</v>
      </c>
      <c r="H4" s="142"/>
      <c r="I4" s="143"/>
      <c r="J4" s="141" t="s">
        <v>4</v>
      </c>
      <c r="K4" s="142"/>
      <c r="L4" s="143"/>
      <c r="M4" s="150" t="s">
        <v>5</v>
      </c>
      <c r="N4" s="151"/>
      <c r="O4" s="152"/>
      <c r="P4" s="129" t="s">
        <v>15</v>
      </c>
      <c r="Q4" s="130" t="s">
        <v>50</v>
      </c>
      <c r="R4" s="55"/>
      <c r="S4" s="14"/>
      <c r="T4" s="14"/>
    </row>
    <row r="5" spans="1:20" s="3" customFormat="1" ht="67.5" customHeight="1" thickBot="1">
      <c r="A5" s="37" t="s">
        <v>53</v>
      </c>
      <c r="B5" s="37" t="s">
        <v>52</v>
      </c>
      <c r="C5" s="28" t="s">
        <v>13</v>
      </c>
      <c r="D5" s="28" t="s">
        <v>11</v>
      </c>
      <c r="E5" s="28" t="s">
        <v>10</v>
      </c>
      <c r="F5" s="29" t="s">
        <v>9</v>
      </c>
      <c r="G5" s="30" t="s">
        <v>19</v>
      </c>
      <c r="H5" s="31" t="s">
        <v>57</v>
      </c>
      <c r="I5" s="32" t="s">
        <v>7</v>
      </c>
      <c r="J5" s="30" t="s">
        <v>19</v>
      </c>
      <c r="K5" s="31" t="s">
        <v>58</v>
      </c>
      <c r="L5" s="32" t="s">
        <v>28</v>
      </c>
      <c r="M5" s="30" t="s">
        <v>19</v>
      </c>
      <c r="N5" s="31" t="s">
        <v>57</v>
      </c>
      <c r="O5" s="32" t="s">
        <v>28</v>
      </c>
      <c r="P5" s="114" t="s">
        <v>14</v>
      </c>
      <c r="Q5" s="113" t="s">
        <v>51</v>
      </c>
      <c r="R5" s="33" t="s">
        <v>29</v>
      </c>
      <c r="S5" s="14"/>
      <c r="T5" s="14"/>
    </row>
    <row r="6" spans="1:19" s="4" customFormat="1" ht="39.75" customHeight="1">
      <c r="A6" s="99">
        <v>44565</v>
      </c>
      <c r="B6" s="99">
        <v>44650</v>
      </c>
      <c r="C6" s="100" t="s">
        <v>16</v>
      </c>
      <c r="D6" s="101" t="s">
        <v>17</v>
      </c>
      <c r="E6" s="102" t="s">
        <v>18</v>
      </c>
      <c r="F6" s="103" t="s">
        <v>32</v>
      </c>
      <c r="G6" s="104" t="s">
        <v>20</v>
      </c>
      <c r="H6" s="105">
        <v>300</v>
      </c>
      <c r="I6" s="106">
        <v>240</v>
      </c>
      <c r="J6" s="107" t="s">
        <v>21</v>
      </c>
      <c r="K6" s="105">
        <v>35</v>
      </c>
      <c r="L6" s="106">
        <v>50</v>
      </c>
      <c r="M6" s="107"/>
      <c r="N6" s="105"/>
      <c r="O6" s="106"/>
      <c r="P6" s="108">
        <v>80</v>
      </c>
      <c r="Q6" s="108">
        <f>IF((B6-A6)&lt;31,0,IF((B6-A6)&gt;30,IF(((I6+L6+O6)*((B6-A6)-30)*0.03)&gt;(I6+L6+O6),(I6+L6+O6),((I6+L6+O6)*((B6-A6)-30)*0.03))))</f>
        <v>290</v>
      </c>
      <c r="R6" s="106">
        <f>H6+I6+K6+L6+N6+O6+P6-Q6</f>
        <v>415</v>
      </c>
      <c r="S6" s="14"/>
    </row>
    <row r="7" spans="1:20" s="4" customFormat="1" ht="39.75" customHeight="1">
      <c r="A7" s="67">
        <v>44566</v>
      </c>
      <c r="B7" s="67">
        <v>44573</v>
      </c>
      <c r="C7" s="68" t="s">
        <v>25</v>
      </c>
      <c r="D7" s="69" t="s">
        <v>26</v>
      </c>
      <c r="E7" s="70" t="s">
        <v>23</v>
      </c>
      <c r="F7" s="71" t="s">
        <v>24</v>
      </c>
      <c r="G7" s="72" t="s">
        <v>27</v>
      </c>
      <c r="H7" s="73">
        <v>1039.2</v>
      </c>
      <c r="I7" s="74">
        <v>350</v>
      </c>
      <c r="J7" s="75" t="s">
        <v>20</v>
      </c>
      <c r="K7" s="73">
        <v>300</v>
      </c>
      <c r="L7" s="74">
        <v>50</v>
      </c>
      <c r="M7" s="72" t="s">
        <v>22</v>
      </c>
      <c r="N7" s="73">
        <v>15</v>
      </c>
      <c r="O7" s="74">
        <v>50</v>
      </c>
      <c r="P7" s="76">
        <v>80</v>
      </c>
      <c r="Q7" s="76">
        <f>IF((B7-A7)&lt;31,0,IF((B7-A7)&gt;30,IF(((I7+L7+O7)*((B7-A7)-30)*0.03)&gt;(I7+L7+O7),(I7+L7+O7),((I7+L7+O7)*((B7-A7)-30)*0.03))))</f>
        <v>0</v>
      </c>
      <c r="R7" s="76">
        <f>H7+I7+K7+L7+N7+O7+P7-Q7</f>
        <v>1884.2</v>
      </c>
      <c r="S7" s="15"/>
      <c r="T7" s="15"/>
    </row>
    <row r="8" spans="1:20" s="4" customFormat="1" ht="39.75" customHeight="1">
      <c r="A8" s="67">
        <v>44566</v>
      </c>
      <c r="B8" s="67">
        <v>44573</v>
      </c>
      <c r="C8" s="68" t="s">
        <v>25</v>
      </c>
      <c r="D8" s="69" t="s">
        <v>42</v>
      </c>
      <c r="E8" s="70" t="s">
        <v>23</v>
      </c>
      <c r="F8" s="71" t="s">
        <v>24</v>
      </c>
      <c r="G8" s="75" t="s">
        <v>43</v>
      </c>
      <c r="H8" s="73">
        <v>40</v>
      </c>
      <c r="I8" s="74">
        <v>240</v>
      </c>
      <c r="J8" s="72" t="s">
        <v>22</v>
      </c>
      <c r="K8" s="73">
        <v>15</v>
      </c>
      <c r="L8" s="74">
        <v>50</v>
      </c>
      <c r="M8" s="72"/>
      <c r="N8" s="73"/>
      <c r="O8" s="74"/>
      <c r="P8" s="76">
        <v>80</v>
      </c>
      <c r="Q8" s="76">
        <f>IF((B8-A8)&lt;31,0,IF((B8-A8)&gt;30,IF(((I8+L8+O8)*((B8-A8)-30)*0.03)&gt;(I8+L8+O8),(I8+L8+O8),((I8+L8+O8)*((B8-A8)-30)*0.03))))</f>
        <v>0</v>
      </c>
      <c r="R8" s="76">
        <f>H8+I8+K8+L8+N8+O8+P8-Q8</f>
        <v>425</v>
      </c>
      <c r="S8" s="15"/>
      <c r="T8" s="15"/>
    </row>
    <row r="9" spans="1:20" s="4" customFormat="1" ht="39.75" customHeight="1">
      <c r="A9" s="77">
        <v>44568</v>
      </c>
      <c r="B9" s="77">
        <v>44568</v>
      </c>
      <c r="C9" s="78" t="s">
        <v>33</v>
      </c>
      <c r="D9" s="79" t="s">
        <v>34</v>
      </c>
      <c r="E9" s="80" t="s">
        <v>23</v>
      </c>
      <c r="F9" s="81" t="s">
        <v>24</v>
      </c>
      <c r="G9" s="82" t="s">
        <v>59</v>
      </c>
      <c r="H9" s="83">
        <v>35</v>
      </c>
      <c r="I9" s="84">
        <v>120</v>
      </c>
      <c r="J9" s="85"/>
      <c r="K9" s="83"/>
      <c r="L9" s="84"/>
      <c r="M9" s="82"/>
      <c r="N9" s="83"/>
      <c r="O9" s="84"/>
      <c r="P9" s="86">
        <v>160</v>
      </c>
      <c r="Q9" s="86">
        <f>IF((B9-A9)&lt;31,0,IF((B9-A9)&gt;30,IF(((I9+L9+O9)*((B9-A9)-30)*0.03)&gt;(I9+L9+O9),(I9+L9+O9),((I9+L9+O9)*((B9-A9)-30)*0.03))))</f>
        <v>0</v>
      </c>
      <c r="R9" s="86">
        <f>H9+I9+K9+L9+N9+O9+P9-Q9</f>
        <v>315</v>
      </c>
      <c r="S9" s="15"/>
      <c r="T9" s="15"/>
    </row>
    <row r="10" spans="1:20" s="4" customFormat="1" ht="39.75" customHeight="1">
      <c r="A10" s="77">
        <v>44568</v>
      </c>
      <c r="B10" s="77">
        <v>44568</v>
      </c>
      <c r="C10" s="78" t="s">
        <v>33</v>
      </c>
      <c r="D10" s="79" t="s">
        <v>34</v>
      </c>
      <c r="E10" s="80" t="s">
        <v>23</v>
      </c>
      <c r="F10" s="81" t="s">
        <v>41</v>
      </c>
      <c r="G10" s="82" t="s">
        <v>22</v>
      </c>
      <c r="H10" s="83">
        <v>15</v>
      </c>
      <c r="I10" s="84">
        <v>100</v>
      </c>
      <c r="J10" s="87"/>
      <c r="K10" s="88"/>
      <c r="L10" s="89"/>
      <c r="M10" s="90"/>
      <c r="N10" s="91"/>
      <c r="O10" s="89"/>
      <c r="P10" s="86">
        <v>0</v>
      </c>
      <c r="Q10" s="86">
        <f>IF((B10-A10)&lt;31,0,IF((B10-A10)&gt;30,IF(((I10+L10+O10)*((B10-A10)-30)*0.03)&gt;(I10+L10+O10),(I10+L10+O10),((I10+L10+O10)*((B10-A10)-30)*0.03))))</f>
        <v>0</v>
      </c>
      <c r="R10" s="86">
        <f>H10+I10+K10+L10+N10+O10+P10-Q10</f>
        <v>115</v>
      </c>
      <c r="S10" s="15"/>
      <c r="T10" s="15"/>
    </row>
    <row r="11" spans="1:20" s="4" customFormat="1" ht="39.75" customHeight="1">
      <c r="A11" s="16"/>
      <c r="B11" s="20"/>
      <c r="C11" s="20"/>
      <c r="D11" s="17"/>
      <c r="E11" s="25"/>
      <c r="F11" s="39"/>
      <c r="G11" s="40"/>
      <c r="H11" s="25"/>
      <c r="I11" s="41"/>
      <c r="J11" s="43"/>
      <c r="K11" s="26"/>
      <c r="L11" s="38"/>
      <c r="M11" s="42"/>
      <c r="N11" s="18"/>
      <c r="O11" s="38"/>
      <c r="P11" s="109"/>
      <c r="Q11" s="109"/>
      <c r="R11" s="109"/>
      <c r="S11" s="15"/>
      <c r="T11" s="15"/>
    </row>
    <row r="12" spans="1:20" s="4" customFormat="1" ht="39.75" customHeight="1">
      <c r="A12" s="16"/>
      <c r="B12" s="20"/>
      <c r="C12" s="20"/>
      <c r="D12" s="17"/>
      <c r="E12" s="25"/>
      <c r="F12" s="39"/>
      <c r="G12" s="40"/>
      <c r="H12" s="25"/>
      <c r="I12" s="41"/>
      <c r="J12" s="43"/>
      <c r="K12" s="26"/>
      <c r="L12" s="38"/>
      <c r="M12" s="42"/>
      <c r="N12" s="18"/>
      <c r="O12" s="38"/>
      <c r="P12" s="109"/>
      <c r="Q12" s="109"/>
      <c r="R12" s="109"/>
      <c r="S12" s="15"/>
      <c r="T12" s="15"/>
    </row>
    <row r="13" spans="1:20" s="4" customFormat="1" ht="39.75" customHeight="1">
      <c r="A13" s="16"/>
      <c r="B13" s="20"/>
      <c r="C13" s="20"/>
      <c r="D13" s="17"/>
      <c r="E13" s="25"/>
      <c r="F13" s="39"/>
      <c r="G13" s="40"/>
      <c r="H13" s="25"/>
      <c r="I13" s="41"/>
      <c r="J13" s="43"/>
      <c r="K13" s="26"/>
      <c r="L13" s="38"/>
      <c r="M13" s="42"/>
      <c r="N13" s="18"/>
      <c r="O13" s="38"/>
      <c r="P13" s="109"/>
      <c r="Q13" s="109"/>
      <c r="R13" s="109"/>
      <c r="S13" s="15"/>
      <c r="T13" s="15"/>
    </row>
    <row r="14" spans="1:20" s="4" customFormat="1" ht="39.75" customHeight="1">
      <c r="A14" s="16"/>
      <c r="B14" s="20"/>
      <c r="C14" s="20"/>
      <c r="D14" s="17"/>
      <c r="E14" s="25"/>
      <c r="F14" s="39"/>
      <c r="G14" s="40"/>
      <c r="H14" s="25"/>
      <c r="I14" s="41"/>
      <c r="J14" s="43"/>
      <c r="K14" s="26"/>
      <c r="L14" s="38"/>
      <c r="M14" s="42"/>
      <c r="N14" s="18"/>
      <c r="O14" s="38"/>
      <c r="P14" s="109"/>
      <c r="Q14" s="109"/>
      <c r="R14" s="109"/>
      <c r="S14" s="15"/>
      <c r="T14" s="15"/>
    </row>
    <row r="15" spans="1:20" s="4" customFormat="1" ht="39.75" customHeight="1">
      <c r="A15" s="16"/>
      <c r="B15" s="20"/>
      <c r="C15" s="20"/>
      <c r="D15" s="17"/>
      <c r="E15" s="25"/>
      <c r="F15" s="39"/>
      <c r="G15" s="40"/>
      <c r="H15" s="25"/>
      <c r="I15" s="41"/>
      <c r="J15" s="43"/>
      <c r="K15" s="26"/>
      <c r="L15" s="38"/>
      <c r="M15" s="42"/>
      <c r="N15" s="18"/>
      <c r="O15" s="38"/>
      <c r="P15" s="109"/>
      <c r="Q15" s="109"/>
      <c r="R15" s="109"/>
      <c r="S15" s="15"/>
      <c r="T15" s="15"/>
    </row>
    <row r="16" spans="1:20" s="4" customFormat="1" ht="39.75" customHeight="1">
      <c r="A16" s="16"/>
      <c r="B16" s="20"/>
      <c r="C16" s="20"/>
      <c r="D16" s="17"/>
      <c r="E16" s="25"/>
      <c r="F16" s="39"/>
      <c r="G16" s="40"/>
      <c r="H16" s="25"/>
      <c r="I16" s="41"/>
      <c r="J16" s="43"/>
      <c r="K16" s="26"/>
      <c r="L16" s="38"/>
      <c r="M16" s="42"/>
      <c r="N16" s="18"/>
      <c r="O16" s="38"/>
      <c r="P16" s="109"/>
      <c r="Q16" s="109"/>
      <c r="R16" s="109"/>
      <c r="S16" s="15"/>
      <c r="T16" s="15"/>
    </row>
    <row r="17" spans="1:20" s="4" customFormat="1" ht="39.75" customHeight="1">
      <c r="A17" s="16"/>
      <c r="B17" s="20"/>
      <c r="C17" s="20"/>
      <c r="D17" s="17"/>
      <c r="E17" s="25"/>
      <c r="F17" s="39"/>
      <c r="G17" s="40"/>
      <c r="H17" s="25"/>
      <c r="I17" s="41"/>
      <c r="J17" s="43"/>
      <c r="K17" s="26"/>
      <c r="L17" s="38"/>
      <c r="M17" s="42"/>
      <c r="N17" s="18"/>
      <c r="O17" s="38"/>
      <c r="P17" s="109"/>
      <c r="Q17" s="109"/>
      <c r="R17" s="109"/>
      <c r="S17" s="15"/>
      <c r="T17" s="15"/>
    </row>
    <row r="18" spans="1:20" s="4" customFormat="1" ht="39.75" customHeight="1">
      <c r="A18" s="16"/>
      <c r="B18" s="20"/>
      <c r="C18" s="20"/>
      <c r="D18" s="17"/>
      <c r="E18" s="25"/>
      <c r="F18" s="39"/>
      <c r="G18" s="40"/>
      <c r="H18" s="25"/>
      <c r="I18" s="41"/>
      <c r="J18" s="43"/>
      <c r="K18" s="26"/>
      <c r="L18" s="38"/>
      <c r="M18" s="42"/>
      <c r="N18" s="18"/>
      <c r="O18" s="38"/>
      <c r="P18" s="109"/>
      <c r="Q18" s="109"/>
      <c r="R18" s="109"/>
      <c r="S18" s="15"/>
      <c r="T18" s="15"/>
    </row>
    <row r="19" spans="1:20" s="4" customFormat="1" ht="39.75" customHeight="1">
      <c r="A19" s="16"/>
      <c r="B19" s="20"/>
      <c r="C19" s="20"/>
      <c r="D19" s="17"/>
      <c r="E19" s="25"/>
      <c r="F19" s="39"/>
      <c r="G19" s="40"/>
      <c r="H19" s="25"/>
      <c r="I19" s="41"/>
      <c r="J19" s="43"/>
      <c r="K19" s="26"/>
      <c r="L19" s="38"/>
      <c r="M19" s="42"/>
      <c r="N19" s="18"/>
      <c r="O19" s="38"/>
      <c r="P19" s="109"/>
      <c r="Q19" s="109"/>
      <c r="R19" s="109"/>
      <c r="S19" s="15"/>
      <c r="T19" s="15"/>
    </row>
    <row r="20" spans="1:20" s="4" customFormat="1" ht="39.75" customHeight="1">
      <c r="A20" s="16"/>
      <c r="B20" s="20"/>
      <c r="C20" s="20"/>
      <c r="D20" s="17"/>
      <c r="E20" s="25"/>
      <c r="F20" s="39"/>
      <c r="G20" s="40"/>
      <c r="H20" s="25"/>
      <c r="I20" s="41"/>
      <c r="J20" s="43"/>
      <c r="K20" s="26"/>
      <c r="L20" s="38"/>
      <c r="M20" s="42"/>
      <c r="N20" s="18"/>
      <c r="O20" s="38"/>
      <c r="P20" s="109"/>
      <c r="Q20" s="109"/>
      <c r="R20" s="109"/>
      <c r="S20" s="15"/>
      <c r="T20" s="15"/>
    </row>
    <row r="21" spans="1:20" s="4" customFormat="1" ht="39.75" customHeight="1">
      <c r="A21" s="16"/>
      <c r="B21" s="20"/>
      <c r="C21" s="20"/>
      <c r="D21" s="17"/>
      <c r="E21" s="25"/>
      <c r="F21" s="39"/>
      <c r="G21" s="40"/>
      <c r="H21" s="25"/>
      <c r="I21" s="41"/>
      <c r="J21" s="43"/>
      <c r="K21" s="26"/>
      <c r="L21" s="38"/>
      <c r="M21" s="42"/>
      <c r="N21" s="18"/>
      <c r="O21" s="38"/>
      <c r="P21" s="109"/>
      <c r="Q21" s="109"/>
      <c r="R21" s="109"/>
      <c r="S21" s="15"/>
      <c r="T21" s="15"/>
    </row>
    <row r="22" spans="1:20" s="4" customFormat="1" ht="39.75" customHeight="1">
      <c r="A22" s="19"/>
      <c r="B22" s="27"/>
      <c r="C22" s="54"/>
      <c r="D22" s="17"/>
      <c r="E22" s="25"/>
      <c r="F22" s="39"/>
      <c r="G22" s="40"/>
      <c r="H22" s="26"/>
      <c r="I22" s="38"/>
      <c r="J22" s="42"/>
      <c r="K22" s="12"/>
      <c r="L22" s="44"/>
      <c r="M22" s="45"/>
      <c r="N22" s="18"/>
      <c r="O22" s="38"/>
      <c r="P22" s="109"/>
      <c r="Q22" s="109"/>
      <c r="R22" s="109"/>
      <c r="S22" s="15"/>
      <c r="T22" s="15"/>
    </row>
    <row r="23" spans="1:20" s="4" customFormat="1" ht="39.75" customHeight="1" thickBot="1">
      <c r="A23" s="97"/>
      <c r="B23" s="97"/>
      <c r="C23" s="97"/>
      <c r="D23" s="97"/>
      <c r="E23" s="97"/>
      <c r="F23" s="98"/>
      <c r="G23" s="93" t="s">
        <v>49</v>
      </c>
      <c r="H23" s="94">
        <f>SUM(H6:H22)</f>
        <v>1429.2</v>
      </c>
      <c r="I23" s="95">
        <f>SUM(I6:I22)</f>
        <v>1050</v>
      </c>
      <c r="J23" s="96"/>
      <c r="K23" s="94">
        <f aca="true" t="shared" si="0" ref="K23:R23">SUM(K6:K22)</f>
        <v>350</v>
      </c>
      <c r="L23" s="95">
        <f t="shared" si="0"/>
        <v>150</v>
      </c>
      <c r="M23" s="120"/>
      <c r="N23" s="121">
        <f t="shared" si="0"/>
        <v>15</v>
      </c>
      <c r="O23" s="122">
        <f t="shared" si="0"/>
        <v>50</v>
      </c>
      <c r="P23" s="123">
        <f t="shared" si="0"/>
        <v>400</v>
      </c>
      <c r="Q23" s="124">
        <f>SUM(Q6:Q22)</f>
        <v>290</v>
      </c>
      <c r="R23" s="122">
        <f t="shared" si="0"/>
        <v>3154.2</v>
      </c>
      <c r="S23" s="15"/>
      <c r="T23" s="15"/>
    </row>
    <row r="24" spans="1:20" s="4" customFormat="1" ht="39.75" customHeight="1">
      <c r="A24" s="117"/>
      <c r="B24" s="117"/>
      <c r="C24" s="117"/>
      <c r="D24" s="117"/>
      <c r="E24" s="117"/>
      <c r="F24" s="117"/>
      <c r="G24" s="118"/>
      <c r="H24" s="119"/>
      <c r="I24" s="119"/>
      <c r="J24" s="119"/>
      <c r="K24" s="119"/>
      <c r="L24" s="119"/>
      <c r="M24" s="131" t="s">
        <v>63</v>
      </c>
      <c r="N24" s="132"/>
      <c r="O24" s="132"/>
      <c r="P24" s="132"/>
      <c r="Q24" s="133"/>
      <c r="R24" s="125">
        <f>R23*0.17</f>
        <v>536.214</v>
      </c>
      <c r="S24" s="15"/>
      <c r="T24" s="15"/>
    </row>
    <row r="25" spans="1:20" s="4" customFormat="1" ht="39.75" customHeight="1" thickBot="1">
      <c r="A25" s="117"/>
      <c r="B25" s="117"/>
      <c r="C25" s="117"/>
      <c r="D25" s="117"/>
      <c r="E25" s="117"/>
      <c r="F25" s="117"/>
      <c r="G25" s="118"/>
      <c r="H25" s="119"/>
      <c r="I25" s="119"/>
      <c r="J25" s="119"/>
      <c r="K25" s="119"/>
      <c r="L25" s="119"/>
      <c r="M25" s="134" t="s">
        <v>64</v>
      </c>
      <c r="N25" s="135"/>
      <c r="O25" s="135"/>
      <c r="P25" s="135"/>
      <c r="Q25" s="136"/>
      <c r="R25" s="95">
        <f>R23+R24</f>
        <v>3690.4139999999998</v>
      </c>
      <c r="S25" s="15"/>
      <c r="T25" s="15"/>
    </row>
    <row r="26" spans="1:20" s="49" customFormat="1" ht="39.75" customHeight="1">
      <c r="A26" s="126" t="s">
        <v>36</v>
      </c>
      <c r="B26" s="46"/>
      <c r="C26" s="46"/>
      <c r="D26" s="47"/>
      <c r="E26" s="46"/>
      <c r="F26" s="46"/>
      <c r="G26" s="46"/>
      <c r="H26" s="48"/>
      <c r="I26" s="48"/>
      <c r="J26" s="48"/>
      <c r="K26" s="46"/>
      <c r="L26" s="46"/>
      <c r="M26" s="126" t="s">
        <v>37</v>
      </c>
      <c r="N26" s="46"/>
      <c r="O26" s="46"/>
      <c r="P26" s="46"/>
      <c r="Q26" s="46"/>
      <c r="R26" s="48"/>
      <c r="S26" s="46"/>
      <c r="T26" s="46"/>
    </row>
    <row r="27" spans="1:20" s="53" customFormat="1" ht="39.75" customHeight="1">
      <c r="A27" s="127" t="s">
        <v>39</v>
      </c>
      <c r="B27" s="56"/>
      <c r="C27" s="50"/>
      <c r="D27" s="51"/>
      <c r="E27" s="50"/>
      <c r="F27" s="50"/>
      <c r="G27" s="50"/>
      <c r="H27" s="52"/>
      <c r="I27" s="52"/>
      <c r="J27" s="52"/>
      <c r="K27" s="48"/>
      <c r="L27" s="48"/>
      <c r="M27" s="128" t="s">
        <v>38</v>
      </c>
      <c r="N27" s="46"/>
      <c r="O27" s="48"/>
      <c r="P27" s="48"/>
      <c r="Q27" s="48"/>
      <c r="R27" s="48"/>
      <c r="S27" s="50"/>
      <c r="T27" s="50"/>
    </row>
    <row r="28" spans="1:20" ht="11.25">
      <c r="A28" s="13"/>
      <c r="B28" s="13"/>
      <c r="C28" s="13"/>
      <c r="D28" s="21"/>
      <c r="E28" s="13"/>
      <c r="F28" s="13"/>
      <c r="G28" s="13"/>
      <c r="H28" s="22"/>
      <c r="I28" s="22"/>
      <c r="J28" s="22"/>
      <c r="K28" s="13"/>
      <c r="L28" s="13"/>
      <c r="M28" s="13"/>
      <c r="N28" s="13"/>
      <c r="O28" s="13"/>
      <c r="P28" s="13"/>
      <c r="Q28" s="13"/>
      <c r="R28" s="22"/>
      <c r="S28" s="13"/>
      <c r="T28" s="13"/>
    </row>
    <row r="29" spans="1:20" ht="12.75">
      <c r="A29" s="15" t="s">
        <v>31</v>
      </c>
      <c r="B29" s="13"/>
      <c r="C29" s="13"/>
      <c r="D29" s="21"/>
      <c r="E29" s="13"/>
      <c r="F29" s="13"/>
      <c r="G29" s="13"/>
      <c r="H29" s="22"/>
      <c r="I29" s="22"/>
      <c r="J29" s="22"/>
      <c r="K29" s="13"/>
      <c r="L29" s="13"/>
      <c r="M29" s="13"/>
      <c r="N29" s="13"/>
      <c r="O29" s="13"/>
      <c r="P29" s="13"/>
      <c r="Q29" s="13"/>
      <c r="R29" s="22"/>
      <c r="S29" s="13"/>
      <c r="T29" s="13"/>
    </row>
    <row r="30" spans="1:20" ht="12.75">
      <c r="A30" s="15"/>
      <c r="B30" s="13"/>
      <c r="C30" s="13"/>
      <c r="D30" s="21"/>
      <c r="E30" s="13"/>
      <c r="F30" s="13"/>
      <c r="G30" s="13"/>
      <c r="H30" s="22"/>
      <c r="I30" s="22"/>
      <c r="J30" s="22"/>
      <c r="K30" s="13"/>
      <c r="L30" s="13"/>
      <c r="M30" s="13"/>
      <c r="N30" s="13"/>
      <c r="O30" s="13"/>
      <c r="P30" s="13"/>
      <c r="Q30" s="13"/>
      <c r="R30" s="22"/>
      <c r="S30" s="13"/>
      <c r="T30" s="13"/>
    </row>
    <row r="31" spans="1:20" ht="30" customHeight="1">
      <c r="A31" s="115" t="s">
        <v>61</v>
      </c>
      <c r="B31" s="65"/>
      <c r="C31" s="63"/>
      <c r="D31" s="58"/>
      <c r="E31" s="57"/>
      <c r="F31" s="57"/>
      <c r="G31" s="57"/>
      <c r="H31" s="59"/>
      <c r="I31" s="59"/>
      <c r="J31" s="59"/>
      <c r="K31" s="57"/>
      <c r="L31" s="57"/>
      <c r="M31" s="57"/>
      <c r="N31" s="57"/>
      <c r="O31" s="57"/>
      <c r="P31" s="57"/>
      <c r="Q31" s="57"/>
      <c r="R31" s="59"/>
      <c r="S31" s="13"/>
      <c r="T31" s="13"/>
    </row>
    <row r="32" spans="1:18" ht="30" customHeight="1">
      <c r="A32" s="116" t="s">
        <v>62</v>
      </c>
      <c r="B32" s="66"/>
      <c r="C32" s="64"/>
      <c r="D32" s="61"/>
      <c r="E32" s="60"/>
      <c r="F32" s="60"/>
      <c r="G32" s="60"/>
      <c r="H32" s="62"/>
      <c r="I32" s="62"/>
      <c r="J32" s="62"/>
      <c r="K32" s="60"/>
      <c r="L32" s="60"/>
      <c r="M32" s="60"/>
      <c r="N32" s="60"/>
      <c r="O32" s="60"/>
      <c r="P32" s="60"/>
      <c r="Q32" s="60"/>
      <c r="R32" s="62"/>
    </row>
  </sheetData>
  <sheetProtection/>
  <mergeCells count="12">
    <mergeCell ref="C4:D4"/>
    <mergeCell ref="E4:F4"/>
    <mergeCell ref="M24:Q24"/>
    <mergeCell ref="M25:Q25"/>
    <mergeCell ref="A1:R1"/>
    <mergeCell ref="G4:I4"/>
    <mergeCell ref="J4:L4"/>
    <mergeCell ref="K3:M3"/>
    <mergeCell ref="A2:R2"/>
    <mergeCell ref="A3:C3"/>
    <mergeCell ref="N3:R3"/>
    <mergeCell ref="M4:O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3" r:id="rId3"/>
  <headerFooter alignWithMargins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5"/>
  <sheetViews>
    <sheetView showGridLines="0" view="pageBreakPreview" zoomScale="85" zoomScaleSheetLayoutView="85" zoomScalePageLayoutView="70" workbookViewId="0" topLeftCell="A1">
      <selection activeCell="C8" sqref="C8"/>
    </sheetView>
  </sheetViews>
  <sheetFormatPr defaultColWidth="9.140625" defaultRowHeight="12.75"/>
  <cols>
    <col min="1" max="1" width="4.28125" style="5" customWidth="1"/>
    <col min="2" max="2" width="30.7109375" style="2" customWidth="1"/>
    <col min="3" max="4" width="13.57421875" style="6" customWidth="1"/>
    <col min="5" max="5" width="10.421875" style="6" customWidth="1"/>
    <col min="6" max="6" width="8.00390625" style="2" customWidth="1"/>
    <col min="7" max="8" width="9.57421875" style="2" customWidth="1"/>
    <col min="9" max="9" width="9.140625" style="7" customWidth="1"/>
    <col min="10" max="16384" width="9.140625" style="2" customWidth="1"/>
  </cols>
  <sheetData>
    <row r="1" spans="1:10" ht="72" customHeight="1" thickBot="1">
      <c r="A1" s="158" t="s">
        <v>1</v>
      </c>
      <c r="B1" s="156"/>
      <c r="C1" s="156"/>
      <c r="D1" s="156"/>
      <c r="E1" s="156"/>
      <c r="F1" s="156"/>
      <c r="G1" s="156"/>
      <c r="H1" s="159"/>
      <c r="J1" s="7"/>
    </row>
    <row r="2" spans="1:8" ht="18.75" customHeight="1">
      <c r="A2" s="160" t="s">
        <v>69</v>
      </c>
      <c r="B2" s="161"/>
      <c r="C2" s="161"/>
      <c r="D2" s="161"/>
      <c r="E2" s="162"/>
      <c r="F2" s="166" t="s">
        <v>40</v>
      </c>
      <c r="G2" s="171"/>
      <c r="H2" s="167"/>
    </row>
    <row r="3" spans="1:8" ht="18.75" customHeight="1">
      <c r="A3" s="163"/>
      <c r="B3" s="164"/>
      <c r="C3" s="164"/>
      <c r="D3" s="164"/>
      <c r="E3" s="165"/>
      <c r="F3" s="168"/>
      <c r="G3" s="170"/>
      <c r="H3" s="169"/>
    </row>
    <row r="4" spans="1:8" ht="54.75" customHeight="1" thickBot="1">
      <c r="A4" s="174" t="s">
        <v>0</v>
      </c>
      <c r="B4" s="8" t="s">
        <v>44</v>
      </c>
      <c r="C4" s="31" t="s">
        <v>6</v>
      </c>
      <c r="D4" s="32" t="s">
        <v>7</v>
      </c>
      <c r="E4" s="31" t="s">
        <v>47</v>
      </c>
      <c r="F4" s="31" t="s">
        <v>54</v>
      </c>
      <c r="G4" s="172" t="s">
        <v>66</v>
      </c>
      <c r="H4" s="110" t="s">
        <v>48</v>
      </c>
    </row>
    <row r="5" spans="1:8" ht="32.25" customHeight="1">
      <c r="A5" s="24">
        <v>1</v>
      </c>
      <c r="B5" s="23" t="s">
        <v>45</v>
      </c>
      <c r="C5" s="176">
        <f>'Ör No 1'!H23+'Ör No 1'!K23+'Ör No 1'!N23</f>
        <v>1794.2</v>
      </c>
      <c r="D5" s="177">
        <f>'Ör No 1'!I23+'Ör No 1'!L23+'Ör No 1'!O23</f>
        <v>1250</v>
      </c>
      <c r="E5" s="177">
        <f>'Ör No 1'!P23</f>
        <v>400</v>
      </c>
      <c r="F5" s="177">
        <f>'Ör No 1'!Q23</f>
        <v>290</v>
      </c>
      <c r="G5" s="173">
        <f>'Ör No 1'!R24</f>
        <v>536.214</v>
      </c>
      <c r="H5" s="111">
        <f>'Ör No 1'!R25</f>
        <v>3690.4139999999998</v>
      </c>
    </row>
    <row r="6" spans="1:20" ht="32.25" customHeight="1">
      <c r="A6" s="9">
        <v>2</v>
      </c>
      <c r="B6" s="112" t="s">
        <v>46</v>
      </c>
      <c r="C6" s="178"/>
      <c r="D6" s="92"/>
      <c r="E6" s="92"/>
      <c r="F6" s="92"/>
      <c r="G6" s="92"/>
      <c r="H6" s="92"/>
      <c r="Q6" s="157"/>
      <c r="R6" s="157"/>
      <c r="S6" s="157"/>
      <c r="T6" s="157"/>
    </row>
    <row r="7" spans="1:8" ht="32.25" customHeight="1">
      <c r="A7" s="9">
        <v>3</v>
      </c>
      <c r="B7" s="10"/>
      <c r="C7" s="178"/>
      <c r="D7" s="92"/>
      <c r="E7" s="92"/>
      <c r="F7" s="92"/>
      <c r="G7" s="92"/>
      <c r="H7" s="92"/>
    </row>
    <row r="8" spans="1:8" ht="32.25" customHeight="1">
      <c r="A8" s="9">
        <v>4</v>
      </c>
      <c r="B8" s="10"/>
      <c r="C8" s="178"/>
      <c r="D8" s="92"/>
      <c r="E8" s="92"/>
      <c r="F8" s="92"/>
      <c r="G8" s="92"/>
      <c r="H8" s="92"/>
    </row>
    <row r="9" spans="1:8" ht="32.25" customHeight="1">
      <c r="A9" s="9">
        <v>5</v>
      </c>
      <c r="B9" s="10"/>
      <c r="C9" s="178"/>
      <c r="D9" s="92"/>
      <c r="E9" s="92"/>
      <c r="F9" s="92"/>
      <c r="G9" s="92"/>
      <c r="H9" s="92"/>
    </row>
    <row r="10" spans="1:8" ht="32.25" customHeight="1">
      <c r="A10" s="9">
        <v>6</v>
      </c>
      <c r="B10" s="10"/>
      <c r="C10" s="178"/>
      <c r="D10" s="92"/>
      <c r="E10" s="92"/>
      <c r="F10" s="92"/>
      <c r="G10" s="92"/>
      <c r="H10" s="92"/>
    </row>
    <row r="11" spans="1:8" ht="32.25" customHeight="1">
      <c r="A11" s="9">
        <v>7</v>
      </c>
      <c r="B11" s="10"/>
      <c r="C11" s="178"/>
      <c r="D11" s="92"/>
      <c r="E11" s="92"/>
      <c r="F11" s="92"/>
      <c r="G11" s="92"/>
      <c r="H11" s="92"/>
    </row>
    <row r="12" spans="1:8" ht="32.25" customHeight="1">
      <c r="A12" s="9">
        <v>8</v>
      </c>
      <c r="B12" s="10"/>
      <c r="C12" s="178"/>
      <c r="D12" s="92"/>
      <c r="E12" s="92"/>
      <c r="F12" s="92"/>
      <c r="G12" s="92"/>
      <c r="H12" s="92"/>
    </row>
    <row r="13" spans="1:8" ht="32.25" customHeight="1">
      <c r="A13" s="9">
        <v>9</v>
      </c>
      <c r="B13" s="10"/>
      <c r="C13" s="178"/>
      <c r="D13" s="92"/>
      <c r="E13" s="92"/>
      <c r="F13" s="92"/>
      <c r="G13" s="92"/>
      <c r="H13" s="92"/>
    </row>
    <row r="14" spans="1:8" ht="32.25" customHeight="1">
      <c r="A14" s="9">
        <v>10</v>
      </c>
      <c r="B14" s="10"/>
      <c r="C14" s="178"/>
      <c r="D14" s="92"/>
      <c r="E14" s="92"/>
      <c r="F14" s="92"/>
      <c r="G14" s="92"/>
      <c r="H14" s="92"/>
    </row>
    <row r="15" spans="1:8" ht="32.25" customHeight="1">
      <c r="A15" s="9">
        <v>11</v>
      </c>
      <c r="B15" s="10"/>
      <c r="C15" s="178"/>
      <c r="D15" s="92"/>
      <c r="E15" s="92"/>
      <c r="F15" s="92"/>
      <c r="G15" s="92"/>
      <c r="H15" s="92"/>
    </row>
    <row r="16" spans="1:8" ht="32.25" customHeight="1">
      <c r="A16" s="9">
        <v>12</v>
      </c>
      <c r="B16" s="175" t="s">
        <v>67</v>
      </c>
      <c r="C16" s="178">
        <f>SUM(C5:C15)</f>
        <v>1794.2</v>
      </c>
      <c r="D16" s="92">
        <f>SUM(D5:D15)</f>
        <v>1250</v>
      </c>
      <c r="E16" s="92">
        <f>SUM(E5:E15)</f>
        <v>400</v>
      </c>
      <c r="F16" s="92">
        <f>SUM(F5:F15)</f>
        <v>290</v>
      </c>
      <c r="G16" s="92">
        <f>SUM(G5:G15)</f>
        <v>536.214</v>
      </c>
      <c r="H16" s="92">
        <f>SUM(H5:H15)</f>
        <v>3690.4139999999998</v>
      </c>
    </row>
    <row r="17" spans="1:8" ht="34.5" customHeight="1" thickBot="1">
      <c r="A17" s="179"/>
      <c r="B17" s="180"/>
      <c r="C17" s="180"/>
      <c r="D17" s="180"/>
      <c r="E17" s="180"/>
      <c r="F17" s="180"/>
      <c r="G17" s="180"/>
      <c r="H17" s="181"/>
    </row>
    <row r="18" spans="1:8" ht="30" customHeight="1" thickBot="1">
      <c r="A18" s="182"/>
      <c r="B18" s="183" t="s">
        <v>68</v>
      </c>
      <c r="C18" s="184"/>
      <c r="D18" s="184"/>
      <c r="E18" s="11"/>
      <c r="F18" s="185">
        <f>C16+D16+E16+-F16+G16</f>
        <v>3690.4139999999998</v>
      </c>
      <c r="G18" s="186"/>
      <c r="H18" s="187"/>
    </row>
    <row r="19" ht="11.25">
      <c r="A19" s="1"/>
    </row>
    <row r="20" spans="2:6" ht="30" customHeight="1">
      <c r="B20" s="2" t="s">
        <v>55</v>
      </c>
      <c r="C20" s="6" t="s">
        <v>56</v>
      </c>
      <c r="D20" s="188" t="s">
        <v>56</v>
      </c>
      <c r="E20" s="6" t="s">
        <v>56</v>
      </c>
      <c r="F20" s="189" t="s">
        <v>56</v>
      </c>
    </row>
    <row r="21" ht="30" customHeight="1"/>
    <row r="22" ht="30" customHeight="1"/>
    <row r="25" ht="12.75">
      <c r="A25" s="15" t="s">
        <v>60</v>
      </c>
    </row>
  </sheetData>
  <sheetProtection/>
  <mergeCells count="7">
    <mergeCell ref="A17:H17"/>
    <mergeCell ref="F18:H18"/>
    <mergeCell ref="Q6:T6"/>
    <mergeCell ref="A1:H1"/>
    <mergeCell ref="B18:D18"/>
    <mergeCell ref="A2:E3"/>
    <mergeCell ref="F2:H3"/>
  </mergeCells>
  <printOptions horizontalCentered="1"/>
  <pageMargins left="0.25" right="0.25" top="0.1875" bottom="0.21875" header="0.3" footer="0.3"/>
  <pageSetup fitToWidth="0" fitToHeight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Bekir EKICI</cp:lastModifiedBy>
  <cp:lastPrinted>2022-02-11T08:28:46Z</cp:lastPrinted>
  <dcterms:created xsi:type="dcterms:W3CDTF">1999-05-26T11:21:22Z</dcterms:created>
  <dcterms:modified xsi:type="dcterms:W3CDTF">2022-03-21T13:57:39Z</dcterms:modified>
  <cp:category/>
  <cp:version/>
  <cp:contentType/>
  <cp:contentStatus/>
</cp:coreProperties>
</file>